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00" windowHeight="8025" activeTab="0"/>
  </bookViews>
  <sheets>
    <sheet name="SXD" sheetId="1" r:id="rId1"/>
    <sheet name="JICA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Tran Hong An</author>
  </authors>
  <commentList>
    <comment ref="D14" authorId="0">
      <text>
        <r>
          <rPr>
            <sz val="8"/>
            <rFont val="Tahoma"/>
            <family val="2"/>
          </rPr>
          <t>- Tỷ lệ tự tính trên con sô thống kê.</t>
        </r>
      </text>
    </comment>
  </commentList>
</comments>
</file>

<file path=xl/sharedStrings.xml><?xml version="1.0" encoding="utf-8"?>
<sst xmlns="http://schemas.openxmlformats.org/spreadsheetml/2006/main" count="316" uniqueCount="79">
  <si>
    <t>TT</t>
  </si>
  <si>
    <t>Danh mục chỉ tiêu, nội dung / địa bàn huyện, thị xã, thành phố</t>
  </si>
  <si>
    <t>Tổng số</t>
  </si>
  <si>
    <t>Ghi chú</t>
  </si>
  <si>
    <t>A</t>
  </si>
  <si>
    <r>
      <t xml:space="preserve">Chỉ tiêu, nội dung bình quân trên địa bàn toàn tỉnh </t>
    </r>
    <r>
      <rPr>
        <sz val="12"/>
        <color indexed="8"/>
        <rFont val="Times New Roman"/>
        <family val="1"/>
      </rPr>
      <t>(tính đến 12/2015)</t>
    </r>
  </si>
  <si>
    <t>1.</t>
  </si>
  <si>
    <r>
      <t>m</t>
    </r>
    <r>
      <rPr>
        <vertAlign val="super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>/ngày</t>
    </r>
  </si>
  <si>
    <t>2.</t>
  </si>
  <si>
    <t>3.</t>
  </si>
  <si>
    <t>%</t>
  </si>
  <si>
    <t>4.</t>
  </si>
  <si>
    <t>5.</t>
  </si>
  <si>
    <t>Người</t>
  </si>
  <si>
    <t>6.</t>
  </si>
  <si>
    <t>l/người.ngđ</t>
  </si>
  <si>
    <t>7.</t>
  </si>
  <si>
    <t>km</t>
  </si>
  <si>
    <t>B</t>
  </si>
  <si>
    <r>
      <t xml:space="preserve">Chỉ tiêu, nội dung chi tiết trên từng địa bàn </t>
    </r>
    <r>
      <rPr>
        <sz val="12"/>
        <color indexed="8"/>
        <rFont val="Times New Roman"/>
        <family val="1"/>
      </rPr>
      <t>(tính đến 12/2015)</t>
    </r>
  </si>
  <si>
    <t>I</t>
  </si>
  <si>
    <t xml:space="preserve">Thành phố Huế </t>
  </si>
  <si>
    <t>II</t>
  </si>
  <si>
    <t>Thị xã Hương Thủy</t>
  </si>
  <si>
    <t>III</t>
  </si>
  <si>
    <t xml:space="preserve"> Thị xã Hương Trà</t>
  </si>
  <si>
    <t>IV</t>
  </si>
  <si>
    <t>Huyện Phú Vang</t>
  </si>
  <si>
    <t>V</t>
  </si>
  <si>
    <t>Huyện Quảng Điền</t>
  </si>
  <si>
    <t>VI</t>
  </si>
  <si>
    <t>Huyện Phú Lộc</t>
  </si>
  <si>
    <t>VII</t>
  </si>
  <si>
    <t xml:space="preserve">Huyện Nam Đông </t>
  </si>
  <si>
    <t>VIII</t>
  </si>
  <si>
    <t>Huyện A Lưới</t>
  </si>
  <si>
    <t>IX</t>
  </si>
  <si>
    <t>Huyện Phong Điền</t>
  </si>
  <si>
    <t>Dòng chất thải rắn</t>
  </si>
  <si>
    <t>Khối lượng CTR được thu gom</t>
  </si>
  <si>
    <t>Chi phí quản lý CTR</t>
  </si>
  <si>
    <t>Tỷ lệ dân số được thu gom</t>
  </si>
  <si>
    <t>Khối lượng thu gom bình quân đầu người</t>
  </si>
  <si>
    <t>Phí vệ sinh</t>
  </si>
  <si>
    <t>Vị trí các khu xử lý, bãi chôn lấp</t>
  </si>
  <si>
    <t>Tấn/năm</t>
  </si>
  <si>
    <t>đồng</t>
  </si>
  <si>
    <t>Tên bãi chôn lấp</t>
  </si>
  <si>
    <t>Cở sở xử lý trung gian (nhà máy xử lý, tái chế...)</t>
  </si>
  <si>
    <r>
      <t xml:space="preserve">PHỤ LỤC
</t>
    </r>
    <r>
      <rPr>
        <sz val="13"/>
        <color indexed="8"/>
        <rFont val="Times New Roman"/>
        <family val="1"/>
      </rPr>
      <t xml:space="preserve">Đính kèm văn bản số           /SXD-PTĐT&amp;HTKT ngày      tháng     năm 20 …. </t>
    </r>
    <r>
      <rPr>
        <b/>
        <sz val="13"/>
        <color indexed="8"/>
        <rFont val="Times New Roman"/>
        <family val="1"/>
      </rPr>
      <t>c</t>
    </r>
    <r>
      <rPr>
        <sz val="13"/>
        <color indexed="8"/>
        <rFont val="Times New Roman"/>
        <family val="1"/>
      </rPr>
      <t>ủa Sở Xây dựng</t>
    </r>
  </si>
  <si>
    <t>Đơn vị</t>
  </si>
  <si>
    <t>Năm 2016</t>
  </si>
  <si>
    <t>tỷ đồng</t>
  </si>
  <si>
    <t>Tổng chi phí thu gom, vận chuyển, xử lý</t>
  </si>
  <si>
    <t>Tổng</t>
  </si>
  <si>
    <t>-</t>
  </si>
  <si>
    <t>Khối lượng phát sinh</t>
  </si>
  <si>
    <t>Khối lượng được thu gom, xử lý</t>
  </si>
  <si>
    <t>Tỷ lệ được thu gom</t>
  </si>
  <si>
    <t>Chỉ tiêu, nội dung CTR bình quân trên địa bàn toàn tỉnh</t>
  </si>
  <si>
    <t>Chỉ tiêu, nội dung CTR chi tiết trên từng địa bàn</t>
  </si>
  <si>
    <t>Địa bàn thị trấn A Lưới</t>
  </si>
  <si>
    <t>theo JET thống kê</t>
  </si>
  <si>
    <t>tấn/ngày</t>
  </si>
  <si>
    <t>chưa có báo cáo</t>
  </si>
  <si>
    <t>Chi phí xử lý trung bình (đồng/tấn)</t>
  </si>
  <si>
    <t>Chi phí xử lý trung bình 320,725 (đồng/tấn)</t>
  </si>
  <si>
    <t>Chi phí quản lý (thu gom, vận chuyển và xử lý)</t>
  </si>
  <si>
    <t>Khối lượng CTR phát sinh bình quân 540 tấn/ngày</t>
  </si>
  <si>
    <t>Khối lượng CTR thu gom, xử lý bình quân 430 tấn/ngày</t>
  </si>
  <si>
    <t>cần</t>
  </si>
  <si>
    <t>thiếu</t>
  </si>
  <si>
    <t>tổng thiếu</t>
  </si>
  <si>
    <t>HEPCO báo cáo</t>
  </si>
  <si>
    <t>Tổng thiếu</t>
  </si>
  <si>
    <t>Dự kiến năm 2017</t>
  </si>
  <si>
    <t>Khối lượng CTR sinh hoạt tăng 2%/năm</t>
  </si>
  <si>
    <t>Chi phí xử lý cần thiết</t>
  </si>
  <si>
    <r>
      <rPr>
        <b/>
        <sz val="13"/>
        <color indexed="10"/>
        <rFont val="Times New Roman"/>
        <family val="1"/>
      </rPr>
      <t>PHỤ LỤC I</t>
    </r>
    <r>
      <rPr>
        <b/>
        <sz val="13"/>
        <rFont val="Times New Roman"/>
        <family val="1"/>
      </rPr>
      <t xml:space="preserve">
CÁC CHỈ TIÊU VỀ CHẤT THẢI RẮN TRÊN ĐỊA BÀN TỈNH
</t>
    </r>
    <r>
      <rPr>
        <sz val="13"/>
        <rFont val="Times New Roman"/>
        <family val="1"/>
      </rPr>
      <t xml:space="preserve">Đính kèm văn bản số                   /SXD-PTĐT&amp;HTKT ngày        tháng 5 năm 2017 </t>
    </r>
    <r>
      <rPr>
        <b/>
        <sz val="13"/>
        <rFont val="Times New Roman"/>
        <family val="1"/>
      </rPr>
      <t>c</t>
    </r>
    <r>
      <rPr>
        <sz val="13"/>
        <rFont val="Times New Roman"/>
        <family val="1"/>
      </rPr>
      <t>ủa Sở Xây dựng</t>
    </r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</si>
</sst>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[$-809]dd\ mmmm\ yyyy"/>
    <numFmt numFmtId="170" formatCode="&quot;£&quot;#,##0.00"/>
    <numFmt numFmtId="171" formatCode="#,##0.000"/>
  </numFmts>
  <fonts count="55">
    <font>
      <sz val="14"/>
      <color theme="1"/>
      <name val="Times New Roman"/>
      <family val="2"/>
    </font>
    <font>
      <sz val="14"/>
      <color indexed="8"/>
      <name val="Times New Roman"/>
      <family val="2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8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3"/>
      <color indexed="10"/>
      <name val="Times New Roman"/>
      <family val="1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b/>
      <sz val="18"/>
      <color indexed="56"/>
      <name val="Cambria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8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9" fillId="0" borderId="10" xfId="0" applyFont="1" applyBorder="1" applyAlignment="1">
      <alignment horizontal="center" wrapText="1"/>
    </xf>
    <xf numFmtId="0" fontId="50" fillId="0" borderId="10" xfId="0" applyFont="1" applyBorder="1" applyAlignment="1">
      <alignment horizontal="center" wrapText="1"/>
    </xf>
    <xf numFmtId="0" fontId="50" fillId="0" borderId="10" xfId="0" applyFont="1" applyBorder="1" applyAlignment="1">
      <alignment wrapText="1"/>
    </xf>
    <xf numFmtId="0" fontId="49" fillId="0" borderId="10" xfId="0" applyFont="1" applyBorder="1" applyAlignment="1">
      <alignment wrapText="1"/>
    </xf>
    <xf numFmtId="0" fontId="50" fillId="0" borderId="10" xfId="0" applyFont="1" applyBorder="1" applyAlignment="1">
      <alignment horizontal="justify" wrapText="1"/>
    </xf>
    <xf numFmtId="0" fontId="50" fillId="0" borderId="10" xfId="0" applyFont="1" applyBorder="1" applyAlignment="1">
      <alignment horizontal="right" wrapText="1"/>
    </xf>
    <xf numFmtId="0" fontId="51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50" fillId="0" borderId="10" xfId="0" applyFont="1" applyFill="1" applyBorder="1" applyAlignment="1">
      <alignment wrapText="1"/>
    </xf>
    <xf numFmtId="0" fontId="52" fillId="0" borderId="10" xfId="0" applyFont="1" applyBorder="1" applyAlignment="1">
      <alignment horizontal="justify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0" fillId="0" borderId="0" xfId="0" applyFill="1" applyAlignment="1">
      <alignment/>
    </xf>
    <xf numFmtId="4" fontId="7" fillId="0" borderId="10" xfId="0" applyNumberFormat="1" applyFont="1" applyFill="1" applyBorder="1" applyAlignment="1">
      <alignment horizontal="right"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171" fontId="7" fillId="0" borderId="10" xfId="0" applyNumberFormat="1" applyFont="1" applyFill="1" applyBorder="1" applyAlignment="1">
      <alignment horizontal="right"/>
    </xf>
    <xf numFmtId="49" fontId="11" fillId="0" borderId="10" xfId="0" applyNumberFormat="1" applyFont="1" applyFill="1" applyBorder="1" applyAlignment="1">
      <alignment/>
    </xf>
    <xf numFmtId="49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4" fontId="7" fillId="0" borderId="10" xfId="0" applyNumberFormat="1" applyFont="1" applyFill="1" applyBorder="1" applyAlignment="1">
      <alignment horizontal="right"/>
    </xf>
    <xf numFmtId="0" fontId="7" fillId="0" borderId="10" xfId="0" applyFont="1" applyBorder="1" applyAlignment="1">
      <alignment horizontal="left" wrapText="1"/>
    </xf>
    <xf numFmtId="4" fontId="7" fillId="0" borderId="0" xfId="0" applyNumberFormat="1" applyFont="1" applyFill="1" applyBorder="1" applyAlignment="1">
      <alignment horizontal="right"/>
    </xf>
    <xf numFmtId="0" fontId="12" fillId="0" borderId="0" xfId="0" applyFont="1" applyBorder="1" applyAlignment="1">
      <alignment/>
    </xf>
    <xf numFmtId="4" fontId="8" fillId="0" borderId="0" xfId="0" applyNumberFormat="1" applyFont="1" applyAlignment="1">
      <alignment/>
    </xf>
    <xf numFmtId="0" fontId="7" fillId="0" borderId="0" xfId="0" applyFont="1" applyBorder="1" applyAlignment="1">
      <alignment horizontal="left" wrapText="1"/>
    </xf>
    <xf numFmtId="0" fontId="11" fillId="0" borderId="10" xfId="0" applyFont="1" applyBorder="1" applyAlignment="1">
      <alignment horizontal="center"/>
    </xf>
    <xf numFmtId="4" fontId="7" fillId="0" borderId="0" xfId="0" applyNumberFormat="1" applyFont="1" applyAlignment="1">
      <alignment/>
    </xf>
    <xf numFmtId="4" fontId="7" fillId="0" borderId="10" xfId="0" applyNumberFormat="1" applyFont="1" applyFill="1" applyBorder="1" applyAlignment="1">
      <alignment horizontal="center" wrapText="1"/>
    </xf>
    <xf numFmtId="0" fontId="11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/>
    </xf>
    <xf numFmtId="4" fontId="11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0" fontId="9" fillId="0" borderId="0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53" fillId="0" borderId="0" xfId="0" applyFont="1" applyAlignment="1">
      <alignment horizontal="center" wrapText="1"/>
    </xf>
    <xf numFmtId="0" fontId="49" fillId="0" borderId="10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PageLayoutView="0" workbookViewId="0" topLeftCell="A1">
      <selection activeCell="E27" sqref="E27"/>
    </sheetView>
  </sheetViews>
  <sheetFormatPr defaultColWidth="8.88671875" defaultRowHeight="18.75"/>
  <cols>
    <col min="1" max="1" width="3.99609375" style="1" bestFit="1" customWidth="1"/>
    <col min="2" max="2" width="46.77734375" style="0" bestFit="1" customWidth="1"/>
    <col min="3" max="3" width="10.21484375" style="0" bestFit="1" customWidth="1"/>
    <col min="4" max="4" width="8.77734375" style="0" bestFit="1" customWidth="1"/>
    <col min="5" max="5" width="38.88671875" style="15" bestFit="1" customWidth="1"/>
    <col min="6" max="6" width="8.77734375" style="15" bestFit="1" customWidth="1"/>
    <col min="7" max="7" width="27.4453125" style="15" bestFit="1" customWidth="1"/>
    <col min="8" max="8" width="8.77734375" style="0" bestFit="1" customWidth="1"/>
    <col min="9" max="9" width="23.99609375" style="15" bestFit="1" customWidth="1"/>
  </cols>
  <sheetData>
    <row r="1" spans="1:9" ht="18.75" customHeight="1">
      <c r="A1" s="47" t="s">
        <v>78</v>
      </c>
      <c r="B1" s="47"/>
      <c r="C1" s="47"/>
      <c r="D1" s="47"/>
      <c r="E1" s="47"/>
      <c r="F1" s="17"/>
      <c r="G1" s="17"/>
      <c r="H1" s="18"/>
      <c r="I1" s="18"/>
    </row>
    <row r="2" spans="1:9" ht="18.75" customHeight="1">
      <c r="A2" s="47"/>
      <c r="B2" s="47"/>
      <c r="C2" s="47"/>
      <c r="D2" s="47"/>
      <c r="E2" s="47"/>
      <c r="F2" s="17"/>
      <c r="G2" s="17"/>
      <c r="H2" s="18"/>
      <c r="I2" s="18"/>
    </row>
    <row r="3" spans="1:9" ht="18.75">
      <c r="A3" s="48"/>
      <c r="B3" s="48"/>
      <c r="C3" s="48"/>
      <c r="D3" s="48"/>
      <c r="E3" s="48"/>
      <c r="F3" s="17"/>
      <c r="G3" s="17"/>
      <c r="H3" s="18"/>
      <c r="I3" s="18"/>
    </row>
    <row r="4" spans="1:9" ht="18.75" customHeight="1">
      <c r="A4" s="50" t="s">
        <v>0</v>
      </c>
      <c r="B4" s="50" t="s">
        <v>1</v>
      </c>
      <c r="C4" s="50" t="s">
        <v>50</v>
      </c>
      <c r="D4" s="50" t="s">
        <v>51</v>
      </c>
      <c r="E4" s="50"/>
      <c r="F4" s="49" t="s">
        <v>75</v>
      </c>
      <c r="G4" s="49"/>
      <c r="H4" s="21"/>
      <c r="I4" s="21"/>
    </row>
    <row r="5" spans="1:9" ht="18.75">
      <c r="A5" s="50"/>
      <c r="B5" s="50"/>
      <c r="C5" s="50"/>
      <c r="D5" s="19" t="s">
        <v>54</v>
      </c>
      <c r="E5" s="22" t="s">
        <v>3</v>
      </c>
      <c r="F5" s="20" t="s">
        <v>54</v>
      </c>
      <c r="G5" s="23" t="s">
        <v>3</v>
      </c>
      <c r="H5" s="21"/>
      <c r="I5" s="21"/>
    </row>
    <row r="6" spans="1:9" ht="31.5">
      <c r="A6" s="24" t="s">
        <v>4</v>
      </c>
      <c r="B6" s="14" t="s">
        <v>59</v>
      </c>
      <c r="C6" s="24"/>
      <c r="D6" s="25"/>
      <c r="E6" s="26"/>
      <c r="F6" s="27"/>
      <c r="G6" s="28"/>
      <c r="H6" s="21"/>
      <c r="I6" s="21"/>
    </row>
    <row r="7" spans="1:9" ht="31.5">
      <c r="A7" s="13">
        <v>1</v>
      </c>
      <c r="B7" s="12" t="s">
        <v>56</v>
      </c>
      <c r="C7" s="13" t="s">
        <v>45</v>
      </c>
      <c r="D7" s="29">
        <f>D12+D22+D27+D32+D37+D42+D47+D52</f>
        <v>192954.68547984096</v>
      </c>
      <c r="E7" s="30" t="s">
        <v>68</v>
      </c>
      <c r="F7" s="31">
        <f>D7*1.2</f>
        <v>231545.62257580916</v>
      </c>
      <c r="G7" s="32" t="s">
        <v>76</v>
      </c>
      <c r="H7" s="33">
        <f>D7/365</f>
        <v>528.6429739173725</v>
      </c>
      <c r="I7" s="21" t="s">
        <v>63</v>
      </c>
    </row>
    <row r="8" spans="1:9" ht="31.5">
      <c r="A8" s="13">
        <v>2</v>
      </c>
      <c r="B8" s="12" t="s">
        <v>57</v>
      </c>
      <c r="C8" s="13" t="s">
        <v>45</v>
      </c>
      <c r="D8" s="29">
        <f>D13+D23+D28+D33+D38+D43+D48+D53</f>
        <v>156112.31</v>
      </c>
      <c r="E8" s="30" t="s">
        <v>69</v>
      </c>
      <c r="F8" s="34"/>
      <c r="G8" s="28"/>
      <c r="H8" s="33">
        <f>D8/365</f>
        <v>427.70495890410956</v>
      </c>
      <c r="I8" s="21" t="s">
        <v>63</v>
      </c>
    </row>
    <row r="9" spans="1:9" ht="31.5">
      <c r="A9" s="13">
        <v>3</v>
      </c>
      <c r="B9" s="12" t="s">
        <v>67</v>
      </c>
      <c r="C9" s="13" t="s">
        <v>46</v>
      </c>
      <c r="D9" s="29">
        <f>D15+D20+D25+D35+D40+D45+D50+D55</f>
        <v>51.50763956</v>
      </c>
      <c r="E9" s="30" t="s">
        <v>66</v>
      </c>
      <c r="F9" s="31">
        <f>H9*F7/1000000000</f>
        <v>76.39607965144182</v>
      </c>
      <c r="G9" s="32" t="s">
        <v>77</v>
      </c>
      <c r="H9" s="33">
        <f>(D9/D8)*1000000000</f>
        <v>329939.6412749257</v>
      </c>
      <c r="I9" s="21" t="s">
        <v>65</v>
      </c>
    </row>
    <row r="10" spans="1:9" ht="31.5">
      <c r="A10" s="24" t="s">
        <v>18</v>
      </c>
      <c r="B10" s="14" t="s">
        <v>60</v>
      </c>
      <c r="C10" s="24"/>
      <c r="D10" s="29"/>
      <c r="E10" s="26"/>
      <c r="F10" s="27"/>
      <c r="G10" s="27"/>
      <c r="H10" s="21"/>
      <c r="I10" s="21" t="s">
        <v>72</v>
      </c>
    </row>
    <row r="11" spans="1:9" ht="18.75">
      <c r="A11" s="24" t="s">
        <v>20</v>
      </c>
      <c r="B11" s="14" t="s">
        <v>27</v>
      </c>
      <c r="C11" s="35"/>
      <c r="D11" s="29"/>
      <c r="E11" s="26"/>
      <c r="F11" s="27"/>
      <c r="G11" s="27"/>
      <c r="H11" s="21"/>
      <c r="I11" s="21"/>
    </row>
    <row r="12" spans="1:9" ht="18.75">
      <c r="A12" s="13">
        <v>1</v>
      </c>
      <c r="B12" s="12" t="s">
        <v>56</v>
      </c>
      <c r="C12" s="13" t="s">
        <v>45</v>
      </c>
      <c r="D12" s="16">
        <v>24220.3</v>
      </c>
      <c r="E12" s="26"/>
      <c r="F12" s="27"/>
      <c r="G12" s="27"/>
      <c r="H12" s="36">
        <f>(D15*D12)/D13</f>
        <v>15.743224648857579</v>
      </c>
      <c r="I12" s="21" t="s">
        <v>70</v>
      </c>
    </row>
    <row r="13" spans="1:9" ht="18.75">
      <c r="A13" s="13">
        <v>2</v>
      </c>
      <c r="B13" s="12" t="s">
        <v>57</v>
      </c>
      <c r="C13" s="13" t="s">
        <v>45</v>
      </c>
      <c r="D13" s="16">
        <v>16338.1</v>
      </c>
      <c r="E13" s="26"/>
      <c r="F13" s="27"/>
      <c r="G13" s="27"/>
      <c r="H13" s="36">
        <f>H12-D15</f>
        <v>5.123439648857579</v>
      </c>
      <c r="I13" s="21" t="s">
        <v>71</v>
      </c>
    </row>
    <row r="14" spans="1:9" ht="18.75">
      <c r="A14" s="13">
        <v>3</v>
      </c>
      <c r="B14" s="12" t="s">
        <v>58</v>
      </c>
      <c r="C14" s="13" t="s">
        <v>10</v>
      </c>
      <c r="D14" s="16">
        <f>(D13/D12)*100</f>
        <v>67.4562247371007</v>
      </c>
      <c r="E14" s="26"/>
      <c r="F14" s="27"/>
      <c r="G14" s="27"/>
      <c r="H14" s="21"/>
      <c r="I14" s="21"/>
    </row>
    <row r="15" spans="1:9" ht="18.75">
      <c r="A15" s="13">
        <v>4</v>
      </c>
      <c r="B15" s="12" t="s">
        <v>53</v>
      </c>
      <c r="C15" s="13" t="s">
        <v>52</v>
      </c>
      <c r="D15" s="16">
        <v>10.619785</v>
      </c>
      <c r="E15" s="26"/>
      <c r="F15" s="27"/>
      <c r="G15" s="27"/>
      <c r="H15" s="21"/>
      <c r="I15" s="21"/>
    </row>
    <row r="16" spans="1:9" ht="18.75">
      <c r="A16" s="24" t="s">
        <v>22</v>
      </c>
      <c r="B16" s="14" t="s">
        <v>29</v>
      </c>
      <c r="C16" s="13"/>
      <c r="D16" s="37" t="s">
        <v>55</v>
      </c>
      <c r="E16" s="26"/>
      <c r="F16" s="27"/>
      <c r="G16" s="27"/>
      <c r="H16" s="38"/>
      <c r="I16" s="38"/>
    </row>
    <row r="17" spans="1:9" ht="18.75">
      <c r="A17" s="39">
        <v>1</v>
      </c>
      <c r="B17" s="12" t="s">
        <v>56</v>
      </c>
      <c r="C17" s="13" t="s">
        <v>45</v>
      </c>
      <c r="D17" s="29">
        <f>100*D18/D19</f>
        <v>10988.575425507112</v>
      </c>
      <c r="E17" s="26"/>
      <c r="F17" s="27"/>
      <c r="G17" s="27"/>
      <c r="H17" s="36">
        <f>(D20*D17)/D18</f>
        <v>5.48262998367918</v>
      </c>
      <c r="I17" s="21" t="s">
        <v>70</v>
      </c>
    </row>
    <row r="18" spans="1:9" ht="18.75">
      <c r="A18" s="39">
        <v>2</v>
      </c>
      <c r="B18" s="12" t="s">
        <v>57</v>
      </c>
      <c r="C18" s="13" t="s">
        <v>45</v>
      </c>
      <c r="D18" s="29">
        <v>9426</v>
      </c>
      <c r="E18" s="40"/>
      <c r="F18" s="41"/>
      <c r="G18" s="41"/>
      <c r="H18" s="36">
        <f>H17-D20</f>
        <v>0.7796299836791798</v>
      </c>
      <c r="I18" s="21" t="s">
        <v>71</v>
      </c>
    </row>
    <row r="19" spans="1:9" ht="18.75">
      <c r="A19" s="39">
        <v>3</v>
      </c>
      <c r="B19" s="12" t="s">
        <v>58</v>
      </c>
      <c r="C19" s="13" t="s">
        <v>10</v>
      </c>
      <c r="D19" s="29">
        <v>85.78</v>
      </c>
      <c r="E19" s="40" t="s">
        <v>62</v>
      </c>
      <c r="F19" s="41"/>
      <c r="G19" s="41"/>
      <c r="H19" s="38"/>
      <c r="I19" s="38"/>
    </row>
    <row r="20" spans="1:9" ht="18.75">
      <c r="A20" s="13">
        <v>4</v>
      </c>
      <c r="B20" s="12" t="s">
        <v>53</v>
      </c>
      <c r="C20" s="13" t="s">
        <v>52</v>
      </c>
      <c r="D20" s="29">
        <v>4.703</v>
      </c>
      <c r="E20" s="40"/>
      <c r="F20" s="41"/>
      <c r="G20" s="41"/>
      <c r="H20" s="38"/>
      <c r="I20" s="38"/>
    </row>
    <row r="21" spans="1:9" ht="18.75">
      <c r="A21" s="24" t="s">
        <v>24</v>
      </c>
      <c r="B21" s="14" t="s">
        <v>37</v>
      </c>
      <c r="C21" s="13"/>
      <c r="D21" s="29"/>
      <c r="E21" s="40"/>
      <c r="F21" s="41"/>
      <c r="G21" s="41"/>
      <c r="H21" s="38"/>
      <c r="I21" s="38"/>
    </row>
    <row r="22" spans="1:9" ht="18.75">
      <c r="A22" s="13">
        <v>1</v>
      </c>
      <c r="B22" s="12" t="s">
        <v>56</v>
      </c>
      <c r="C22" s="13" t="s">
        <v>45</v>
      </c>
      <c r="D22" s="29">
        <f>100*D23/D24</f>
        <v>11785.551330798477</v>
      </c>
      <c r="E22" s="26"/>
      <c r="F22" s="27"/>
      <c r="G22" s="27"/>
      <c r="H22" s="36">
        <v>2</v>
      </c>
      <c r="I22" s="21" t="s">
        <v>70</v>
      </c>
    </row>
    <row r="23" spans="1:9" ht="18.75">
      <c r="A23" s="13">
        <v>2</v>
      </c>
      <c r="B23" s="12" t="s">
        <v>57</v>
      </c>
      <c r="C23" s="13" t="s">
        <v>45</v>
      </c>
      <c r="D23" s="29">
        <f>(25830/1000)*30*12</f>
        <v>9298.8</v>
      </c>
      <c r="E23" s="26"/>
      <c r="F23" s="27"/>
      <c r="G23" s="27"/>
      <c r="H23" s="36">
        <v>1</v>
      </c>
      <c r="I23" s="21" t="s">
        <v>71</v>
      </c>
    </row>
    <row r="24" spans="1:9" ht="18.75">
      <c r="A24" s="13">
        <v>3</v>
      </c>
      <c r="B24" s="12" t="s">
        <v>58</v>
      </c>
      <c r="C24" s="13" t="s">
        <v>10</v>
      </c>
      <c r="D24" s="29">
        <v>78.9</v>
      </c>
      <c r="E24" s="40"/>
      <c r="F24" s="41"/>
      <c r="G24" s="41"/>
      <c r="H24" s="38"/>
      <c r="I24" s="38"/>
    </row>
    <row r="25" spans="1:9" ht="18.75">
      <c r="A25" s="13">
        <v>4</v>
      </c>
      <c r="B25" s="12" t="s">
        <v>53</v>
      </c>
      <c r="C25" s="13" t="s">
        <v>52</v>
      </c>
      <c r="D25" s="29"/>
      <c r="E25" s="40" t="s">
        <v>64</v>
      </c>
      <c r="F25" s="41"/>
      <c r="G25" s="41"/>
      <c r="H25" s="38"/>
      <c r="I25" s="38"/>
    </row>
    <row r="26" spans="1:9" ht="18.75">
      <c r="A26" s="24" t="s">
        <v>26</v>
      </c>
      <c r="B26" s="14" t="s">
        <v>35</v>
      </c>
      <c r="C26" s="13"/>
      <c r="D26" s="29"/>
      <c r="E26" s="40"/>
      <c r="F26" s="41"/>
      <c r="G26" s="41"/>
      <c r="H26" s="38"/>
      <c r="I26" s="38"/>
    </row>
    <row r="27" spans="1:9" ht="18.75">
      <c r="A27" s="13">
        <v>1</v>
      </c>
      <c r="B27" s="12" t="s">
        <v>56</v>
      </c>
      <c r="C27" s="13" t="s">
        <v>45</v>
      </c>
      <c r="D27" s="29">
        <f>100*D28/D29</f>
        <v>3824.034334763948</v>
      </c>
      <c r="E27" s="40"/>
      <c r="F27" s="41"/>
      <c r="G27" s="41"/>
      <c r="H27" s="36">
        <f>(D30*D27)/D28</f>
        <v>2.167381974248927</v>
      </c>
      <c r="I27" s="21" t="s">
        <v>70</v>
      </c>
    </row>
    <row r="28" spans="1:9" ht="18.75">
      <c r="A28" s="13">
        <v>2</v>
      </c>
      <c r="B28" s="12" t="s">
        <v>57</v>
      </c>
      <c r="C28" s="13" t="s">
        <v>45</v>
      </c>
      <c r="D28" s="29">
        <f>4.95*30*12</f>
        <v>1782</v>
      </c>
      <c r="E28" s="40" t="s">
        <v>61</v>
      </c>
      <c r="F28" s="41"/>
      <c r="G28" s="41"/>
      <c r="H28" s="36">
        <f>H27-D30</f>
        <v>1.157381974248927</v>
      </c>
      <c r="I28" s="21" t="s">
        <v>71</v>
      </c>
    </row>
    <row r="29" spans="1:9" ht="18.75">
      <c r="A29" s="13">
        <v>3</v>
      </c>
      <c r="B29" s="12" t="s">
        <v>58</v>
      </c>
      <c r="C29" s="13" t="s">
        <v>10</v>
      </c>
      <c r="D29" s="29">
        <v>46.6</v>
      </c>
      <c r="E29" s="40" t="s">
        <v>62</v>
      </c>
      <c r="F29" s="41"/>
      <c r="G29" s="41"/>
      <c r="H29" s="38"/>
      <c r="I29" s="38"/>
    </row>
    <row r="30" spans="1:9" ht="18.75">
      <c r="A30" s="13">
        <v>4</v>
      </c>
      <c r="B30" s="12" t="s">
        <v>53</v>
      </c>
      <c r="C30" s="13" t="s">
        <v>52</v>
      </c>
      <c r="D30" s="29">
        <v>1.01</v>
      </c>
      <c r="E30" s="40" t="s">
        <v>64</v>
      </c>
      <c r="F30" s="41"/>
      <c r="G30" s="41"/>
      <c r="H30" s="38"/>
      <c r="I30" s="38"/>
    </row>
    <row r="31" spans="1:9" ht="18.75">
      <c r="A31" s="24" t="s">
        <v>28</v>
      </c>
      <c r="B31" s="14" t="s">
        <v>33</v>
      </c>
      <c r="C31" s="13"/>
      <c r="D31" s="29"/>
      <c r="E31" s="40"/>
      <c r="F31" s="41"/>
      <c r="G31" s="41"/>
      <c r="H31" s="38"/>
      <c r="I31" s="38"/>
    </row>
    <row r="32" spans="1:9" ht="18.75">
      <c r="A32" s="13">
        <v>1</v>
      </c>
      <c r="B32" s="12" t="s">
        <v>56</v>
      </c>
      <c r="C32" s="13" t="s">
        <v>45</v>
      </c>
      <c r="D32" s="29">
        <f>100*D33/D34</f>
        <v>10465.116279069767</v>
      </c>
      <c r="E32" s="26"/>
      <c r="F32" s="27"/>
      <c r="G32" s="27"/>
      <c r="H32" s="36">
        <f>(D35*D32)/D33</f>
        <v>4.232558139534884</v>
      </c>
      <c r="I32" s="21" t="s">
        <v>70</v>
      </c>
    </row>
    <row r="33" spans="1:9" ht="18.75">
      <c r="A33" s="13">
        <v>2</v>
      </c>
      <c r="B33" s="12" t="s">
        <v>57</v>
      </c>
      <c r="C33" s="13" t="s">
        <v>45</v>
      </c>
      <c r="D33" s="16">
        <f>7.5*30*12</f>
        <v>2700</v>
      </c>
      <c r="E33" s="26"/>
      <c r="F33" s="27"/>
      <c r="G33" s="27"/>
      <c r="H33" s="36">
        <f>H32-D35</f>
        <v>3.140558139534884</v>
      </c>
      <c r="I33" s="21" t="s">
        <v>71</v>
      </c>
    </row>
    <row r="34" spans="1:9" ht="18.75">
      <c r="A34" s="13">
        <v>3</v>
      </c>
      <c r="B34" s="12" t="s">
        <v>58</v>
      </c>
      <c r="C34" s="13" t="s">
        <v>10</v>
      </c>
      <c r="D34" s="29">
        <v>25.8</v>
      </c>
      <c r="E34" s="40" t="s">
        <v>62</v>
      </c>
      <c r="F34" s="41"/>
      <c r="G34" s="41"/>
      <c r="H34" s="38"/>
      <c r="I34" s="38"/>
    </row>
    <row r="35" spans="1:9" ht="18.75">
      <c r="A35" s="13">
        <v>4</v>
      </c>
      <c r="B35" s="12" t="s">
        <v>53</v>
      </c>
      <c r="C35" s="13" t="s">
        <v>52</v>
      </c>
      <c r="D35" s="29">
        <f>0.091*12</f>
        <v>1.092</v>
      </c>
      <c r="E35" s="40" t="s">
        <v>73</v>
      </c>
      <c r="F35" s="41"/>
      <c r="G35" s="41"/>
      <c r="H35" s="38"/>
      <c r="I35" s="38">
        <f>91000000</f>
        <v>91000000</v>
      </c>
    </row>
    <row r="36" spans="1:9" ht="18.75">
      <c r="A36" s="24" t="s">
        <v>30</v>
      </c>
      <c r="B36" s="14" t="s">
        <v>31</v>
      </c>
      <c r="C36" s="13"/>
      <c r="D36" s="29"/>
      <c r="E36" s="26"/>
      <c r="F36" s="27"/>
      <c r="G36" s="27"/>
      <c r="H36" s="38"/>
      <c r="I36" s="38">
        <f>I35/1000000000</f>
        <v>0.091</v>
      </c>
    </row>
    <row r="37" spans="1:9" ht="18.75">
      <c r="A37" s="13">
        <v>1</v>
      </c>
      <c r="B37" s="12" t="s">
        <v>56</v>
      </c>
      <c r="C37" s="13" t="s">
        <v>45</v>
      </c>
      <c r="D37" s="29">
        <f>100*D38/D39</f>
        <v>17558.01526717557</v>
      </c>
      <c r="E37" s="26"/>
      <c r="F37" s="27"/>
      <c r="G37" s="27"/>
      <c r="H37" s="36">
        <f>(D40*D37)/D38</f>
        <v>7.331212064792402</v>
      </c>
      <c r="I37" s="21" t="s">
        <v>70</v>
      </c>
    </row>
    <row r="38" spans="1:9" ht="18.75">
      <c r="A38" s="13">
        <v>2</v>
      </c>
      <c r="B38" s="12" t="s">
        <v>57</v>
      </c>
      <c r="C38" s="13" t="s">
        <v>45</v>
      </c>
      <c r="D38" s="16">
        <v>9430.41</v>
      </c>
      <c r="E38" s="26"/>
      <c r="F38" s="27"/>
      <c r="G38" s="27"/>
      <c r="H38" s="36">
        <f>H37-D40</f>
        <v>3.3936180647924026</v>
      </c>
      <c r="I38" s="21" t="s">
        <v>71</v>
      </c>
    </row>
    <row r="39" spans="1:9" ht="18.75">
      <c r="A39" s="13">
        <v>3</v>
      </c>
      <c r="B39" s="12" t="s">
        <v>58</v>
      </c>
      <c r="C39" s="13" t="s">
        <v>10</v>
      </c>
      <c r="D39" s="29">
        <v>53.71</v>
      </c>
      <c r="E39" s="26"/>
      <c r="F39" s="27"/>
      <c r="G39" s="27"/>
      <c r="H39" s="38"/>
      <c r="I39" s="38"/>
    </row>
    <row r="40" spans="1:9" ht="18.75">
      <c r="A40" s="13">
        <v>4</v>
      </c>
      <c r="B40" s="12" t="s">
        <v>53</v>
      </c>
      <c r="C40" s="13" t="s">
        <v>52</v>
      </c>
      <c r="D40" s="29">
        <v>3.937594</v>
      </c>
      <c r="E40" s="26"/>
      <c r="F40" s="27"/>
      <c r="G40" s="27"/>
      <c r="H40" s="38"/>
      <c r="I40" s="38"/>
    </row>
    <row r="41" spans="1:9" ht="18.75">
      <c r="A41" s="24" t="s">
        <v>32</v>
      </c>
      <c r="B41" s="14" t="s">
        <v>25</v>
      </c>
      <c r="C41" s="13"/>
      <c r="D41" s="29"/>
      <c r="E41" s="26"/>
      <c r="F41" s="27"/>
      <c r="G41" s="27"/>
      <c r="H41" s="38"/>
      <c r="I41" s="38"/>
    </row>
    <row r="42" spans="1:9" ht="18.75">
      <c r="A42" s="13">
        <v>1</v>
      </c>
      <c r="B42" s="12" t="s">
        <v>56</v>
      </c>
      <c r="C42" s="13" t="s">
        <v>45</v>
      </c>
      <c r="D42" s="29">
        <f>100*D43/D44</f>
        <v>14908.045977011494</v>
      </c>
      <c r="E42" s="26"/>
      <c r="F42" s="27"/>
      <c r="G42" s="27"/>
      <c r="H42" s="36">
        <f>(D45*D42)/D43</f>
        <v>6.508045977011494</v>
      </c>
      <c r="I42" s="21" t="s">
        <v>70</v>
      </c>
    </row>
    <row r="43" spans="1:9" ht="18.75">
      <c r="A43" s="13">
        <v>2</v>
      </c>
      <c r="B43" s="12" t="s">
        <v>57</v>
      </c>
      <c r="C43" s="13" t="s">
        <v>45</v>
      </c>
      <c r="D43" s="29">
        <v>12970</v>
      </c>
      <c r="E43" s="26"/>
      <c r="F43" s="27"/>
      <c r="G43" s="27"/>
      <c r="H43" s="36">
        <f>H42-D45</f>
        <v>0.8460459770114941</v>
      </c>
      <c r="I43" s="21" t="s">
        <v>71</v>
      </c>
    </row>
    <row r="44" spans="1:9" ht="18.75">
      <c r="A44" s="13">
        <v>3</v>
      </c>
      <c r="B44" s="12" t="s">
        <v>58</v>
      </c>
      <c r="C44" s="13" t="s">
        <v>10</v>
      </c>
      <c r="D44" s="29">
        <v>87</v>
      </c>
      <c r="E44" s="26"/>
      <c r="F44" s="27"/>
      <c r="G44" s="27"/>
      <c r="H44" s="38"/>
      <c r="I44" s="38"/>
    </row>
    <row r="45" spans="1:9" ht="18.75">
      <c r="A45" s="13">
        <v>4</v>
      </c>
      <c r="B45" s="12" t="s">
        <v>53</v>
      </c>
      <c r="C45" s="13" t="s">
        <v>52</v>
      </c>
      <c r="D45" s="29">
        <v>5.662</v>
      </c>
      <c r="E45" s="26"/>
      <c r="F45" s="27"/>
      <c r="G45" s="27"/>
      <c r="H45" s="38"/>
      <c r="I45" s="38"/>
    </row>
    <row r="46" spans="1:9" ht="18.75">
      <c r="A46" s="24" t="s">
        <v>34</v>
      </c>
      <c r="B46" s="14" t="s">
        <v>23</v>
      </c>
      <c r="C46" s="13"/>
      <c r="D46" s="29"/>
      <c r="E46" s="26"/>
      <c r="F46" s="27"/>
      <c r="G46" s="27"/>
      <c r="H46" s="38"/>
      <c r="I46" s="38"/>
    </row>
    <row r="47" spans="1:9" ht="18.75">
      <c r="A47" s="13">
        <v>1</v>
      </c>
      <c r="B47" s="12" t="s">
        <v>56</v>
      </c>
      <c r="C47" s="13" t="s">
        <v>45</v>
      </c>
      <c r="D47" s="42">
        <f>100*D48/D49</f>
        <v>10909.411764705883</v>
      </c>
      <c r="E47" s="26"/>
      <c r="F47" s="27"/>
      <c r="G47" s="27"/>
      <c r="H47" s="36">
        <f>(D50*D47)/D48</f>
        <v>7.778823529411765</v>
      </c>
      <c r="I47" s="21" t="s">
        <v>70</v>
      </c>
    </row>
    <row r="48" spans="1:9" ht="18.75">
      <c r="A48" s="13">
        <v>2</v>
      </c>
      <c r="B48" s="12" t="s">
        <v>57</v>
      </c>
      <c r="C48" s="13" t="s">
        <v>45</v>
      </c>
      <c r="D48" s="42">
        <v>9273</v>
      </c>
      <c r="E48" s="26"/>
      <c r="F48" s="27"/>
      <c r="G48" s="27"/>
      <c r="H48" s="36">
        <f>H47-D50</f>
        <v>1.166823529411765</v>
      </c>
      <c r="I48" s="21" t="s">
        <v>71</v>
      </c>
    </row>
    <row r="49" spans="1:9" ht="18.75">
      <c r="A49" s="13">
        <v>3</v>
      </c>
      <c r="B49" s="12" t="s">
        <v>58</v>
      </c>
      <c r="C49" s="13" t="s">
        <v>10</v>
      </c>
      <c r="D49" s="42">
        <v>85</v>
      </c>
      <c r="E49" s="26"/>
      <c r="F49" s="27"/>
      <c r="G49" s="27"/>
      <c r="H49" s="38"/>
      <c r="I49" s="38"/>
    </row>
    <row r="50" spans="1:9" ht="18.75">
      <c r="A50" s="13">
        <v>4</v>
      </c>
      <c r="B50" s="12" t="s">
        <v>53</v>
      </c>
      <c r="C50" s="13" t="s">
        <v>52</v>
      </c>
      <c r="D50" s="42">
        <v>6.612</v>
      </c>
      <c r="E50" s="26"/>
      <c r="F50" s="27"/>
      <c r="G50" s="27"/>
      <c r="H50" s="38"/>
      <c r="I50" s="38"/>
    </row>
    <row r="51" spans="1:9" ht="18.75">
      <c r="A51" s="24" t="s">
        <v>36</v>
      </c>
      <c r="B51" s="51" t="s">
        <v>21</v>
      </c>
      <c r="C51" s="51"/>
      <c r="D51" s="42"/>
      <c r="E51" s="26"/>
      <c r="F51" s="27"/>
      <c r="G51" s="27"/>
      <c r="H51" s="36">
        <f>(D55*D52)/D53</f>
        <v>19.875011115789473</v>
      </c>
      <c r="I51" s="21" t="s">
        <v>70</v>
      </c>
    </row>
    <row r="52" spans="1:9" ht="18.75">
      <c r="A52" s="13">
        <v>1</v>
      </c>
      <c r="B52" s="12" t="s">
        <v>56</v>
      </c>
      <c r="C52" s="13" t="s">
        <v>45</v>
      </c>
      <c r="D52" s="29">
        <f>D53*100/D54</f>
        <v>99284.21052631579</v>
      </c>
      <c r="E52" s="26"/>
      <c r="F52" s="27"/>
      <c r="G52" s="27"/>
      <c r="H52" s="36">
        <f>H51-D55+1</f>
        <v>1.9937505557894752</v>
      </c>
      <c r="I52" s="21" t="s">
        <v>71</v>
      </c>
    </row>
    <row r="53" spans="1:9" ht="18.75">
      <c r="A53" s="13">
        <v>2</v>
      </c>
      <c r="B53" s="12" t="s">
        <v>57</v>
      </c>
      <c r="C53" s="13" t="s">
        <v>45</v>
      </c>
      <c r="D53" s="29">
        <f>262*30*12</f>
        <v>94320</v>
      </c>
      <c r="E53" s="26"/>
      <c r="F53" s="27"/>
      <c r="G53" s="27"/>
      <c r="H53" s="38"/>
      <c r="I53" s="38"/>
    </row>
    <row r="54" spans="1:9" ht="18.75">
      <c r="A54" s="13">
        <v>3</v>
      </c>
      <c r="B54" s="12" t="s">
        <v>58</v>
      </c>
      <c r="C54" s="13" t="s">
        <v>10</v>
      </c>
      <c r="D54" s="29">
        <v>95</v>
      </c>
      <c r="E54" s="26"/>
      <c r="F54" s="27"/>
      <c r="G54" s="27"/>
      <c r="H54" s="38"/>
      <c r="I54" s="38"/>
    </row>
    <row r="55" spans="1:9" ht="18.75">
      <c r="A55" s="13">
        <v>4</v>
      </c>
      <c r="B55" s="12" t="s">
        <v>53</v>
      </c>
      <c r="C55" s="13" t="s">
        <v>52</v>
      </c>
      <c r="D55" s="29">
        <f>(200183/1000000000)*D53</f>
        <v>18.881260559999998</v>
      </c>
      <c r="E55" s="26"/>
      <c r="F55" s="27"/>
      <c r="G55" s="27"/>
      <c r="H55" s="38"/>
      <c r="I55" s="38"/>
    </row>
    <row r="56" spans="1:9" ht="18.75">
      <c r="A56" s="43"/>
      <c r="B56" s="38"/>
      <c r="C56" s="38"/>
      <c r="D56" s="38"/>
      <c r="E56" s="44"/>
      <c r="F56" s="44"/>
      <c r="G56" s="44"/>
      <c r="H56" s="45">
        <f>H12+H17+H22+H27+H32+H37+H42+H47+H51</f>
        <v>71.1188874333257</v>
      </c>
      <c r="I56" s="21" t="s">
        <v>70</v>
      </c>
    </row>
    <row r="57" spans="1:9" ht="18.75">
      <c r="A57" s="43"/>
      <c r="B57" s="38"/>
      <c r="C57" s="38"/>
      <c r="D57" s="38"/>
      <c r="E57" s="44"/>
      <c r="F57" s="44"/>
      <c r="G57" s="44"/>
      <c r="H57" s="46">
        <f>H13+H18+H23+H28+H33+H38+H43+H48+H52</f>
        <v>18.601247873325704</v>
      </c>
      <c r="I57" s="44" t="s">
        <v>74</v>
      </c>
    </row>
    <row r="58" spans="1:9" ht="18.75">
      <c r="A58" s="43"/>
      <c r="B58" s="38"/>
      <c r="C58" s="38"/>
      <c r="D58" s="38"/>
      <c r="E58" s="44"/>
      <c r="F58" s="44"/>
      <c r="G58" s="44"/>
      <c r="H58" s="45">
        <f>H56-H57</f>
        <v>52.51763955999999</v>
      </c>
      <c r="I58" s="44"/>
    </row>
  </sheetData>
  <sheetProtection/>
  <mergeCells count="7">
    <mergeCell ref="A1:E3"/>
    <mergeCell ref="F4:G4"/>
    <mergeCell ref="D4:E4"/>
    <mergeCell ref="B51:C51"/>
    <mergeCell ref="B4:B5"/>
    <mergeCell ref="A4:A5"/>
    <mergeCell ref="C4:C5"/>
  </mergeCells>
  <printOptions/>
  <pageMargins left="1.1811023622047245" right="0.7874015748031497" top="0.7480314960629921" bottom="0.7480314960629921" header="0.31496062992125984" footer="0.31496062992125984"/>
  <pageSetup horizontalDpi="600" verticalDpi="600" orientation="landscape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0"/>
  <sheetViews>
    <sheetView zoomScalePageLayoutView="0" workbookViewId="0" topLeftCell="A1">
      <selection activeCell="C4" sqref="C4"/>
    </sheetView>
  </sheetViews>
  <sheetFormatPr defaultColWidth="8.88671875" defaultRowHeight="18.75"/>
  <cols>
    <col min="1" max="1" width="3.99609375" style="0" bestFit="1" customWidth="1"/>
    <col min="2" max="2" width="51.4453125" style="0" bestFit="1" customWidth="1"/>
    <col min="3" max="3" width="8.21484375" style="0" bestFit="1" customWidth="1"/>
    <col min="4" max="4" width="6.6640625" style="0" bestFit="1" customWidth="1"/>
    <col min="5" max="5" width="6.4453125" style="0" bestFit="1" customWidth="1"/>
  </cols>
  <sheetData>
    <row r="1" spans="1:5" ht="18.75">
      <c r="A1" s="52" t="s">
        <v>49</v>
      </c>
      <c r="B1" s="52"/>
      <c r="C1" s="52"/>
      <c r="D1" s="52"/>
      <c r="E1" s="52"/>
    </row>
    <row r="2" spans="1:5" ht="18.75">
      <c r="A2" s="52"/>
      <c r="B2" s="52"/>
      <c r="C2" s="52"/>
      <c r="D2" s="52"/>
      <c r="E2" s="52"/>
    </row>
    <row r="3" spans="1:5" ht="18.75">
      <c r="A3" s="2" t="s">
        <v>0</v>
      </c>
      <c r="B3" s="2" t="s">
        <v>1</v>
      </c>
      <c r="C3" s="2" t="s">
        <v>50</v>
      </c>
      <c r="D3" s="2" t="s">
        <v>2</v>
      </c>
      <c r="E3" s="2" t="s">
        <v>3</v>
      </c>
    </row>
    <row r="4" spans="1:5" ht="18.75">
      <c r="A4" s="2" t="s">
        <v>4</v>
      </c>
      <c r="B4" s="5" t="s">
        <v>5</v>
      </c>
      <c r="C4" s="2"/>
      <c r="D4" s="2"/>
      <c r="E4" s="2"/>
    </row>
    <row r="5" spans="1:5" ht="18.75">
      <c r="A5" s="7" t="s">
        <v>6</v>
      </c>
      <c r="B5" s="8" t="s">
        <v>38</v>
      </c>
      <c r="C5" s="9" t="s">
        <v>45</v>
      </c>
      <c r="D5" s="2"/>
      <c r="E5" s="2"/>
    </row>
    <row r="6" spans="1:5" ht="18.75">
      <c r="A6" s="7" t="s">
        <v>8</v>
      </c>
      <c r="B6" s="8" t="s">
        <v>39</v>
      </c>
      <c r="C6" s="9" t="s">
        <v>45</v>
      </c>
      <c r="D6" s="2"/>
      <c r="E6" s="2"/>
    </row>
    <row r="7" spans="1:5" ht="18.75">
      <c r="A7" s="7" t="s">
        <v>9</v>
      </c>
      <c r="B7" s="8" t="s">
        <v>40</v>
      </c>
      <c r="C7" s="3" t="s">
        <v>46</v>
      </c>
      <c r="D7" s="2"/>
      <c r="E7" s="2"/>
    </row>
    <row r="8" spans="1:5" ht="18.75">
      <c r="A8" s="2" t="s">
        <v>18</v>
      </c>
      <c r="B8" s="5" t="s">
        <v>19</v>
      </c>
      <c r="C8" s="2"/>
      <c r="D8" s="2"/>
      <c r="E8" s="2"/>
    </row>
    <row r="9" spans="1:5" ht="18.75">
      <c r="A9" s="2" t="s">
        <v>20</v>
      </c>
      <c r="B9" s="53" t="s">
        <v>21</v>
      </c>
      <c r="C9" s="53"/>
      <c r="D9" s="53"/>
      <c r="E9" s="53"/>
    </row>
    <row r="10" spans="1:5" ht="19.5">
      <c r="A10" s="7" t="s">
        <v>6</v>
      </c>
      <c r="B10" s="4" t="s">
        <v>41</v>
      </c>
      <c r="C10" s="3" t="s">
        <v>7</v>
      </c>
      <c r="D10" s="3"/>
      <c r="E10" s="6"/>
    </row>
    <row r="11" spans="1:5" ht="19.5">
      <c r="A11" s="7" t="s">
        <v>8</v>
      </c>
      <c r="B11" s="4" t="s">
        <v>42</v>
      </c>
      <c r="C11" s="3" t="s">
        <v>7</v>
      </c>
      <c r="D11" s="3"/>
      <c r="E11" s="6"/>
    </row>
    <row r="12" spans="1:5" ht="18.75">
      <c r="A12" s="7" t="s">
        <v>9</v>
      </c>
      <c r="B12" s="4" t="s">
        <v>43</v>
      </c>
      <c r="C12" s="3" t="s">
        <v>10</v>
      </c>
      <c r="D12" s="3"/>
      <c r="E12" s="6"/>
    </row>
    <row r="13" spans="1:5" ht="18.75">
      <c r="A13" s="7" t="s">
        <v>11</v>
      </c>
      <c r="B13" s="4" t="s">
        <v>44</v>
      </c>
      <c r="C13" s="3" t="s">
        <v>10</v>
      </c>
      <c r="D13" s="3"/>
      <c r="E13" s="6"/>
    </row>
    <row r="14" spans="1:5" ht="18.75">
      <c r="A14" s="7" t="s">
        <v>12</v>
      </c>
      <c r="B14" s="10" t="s">
        <v>48</v>
      </c>
      <c r="C14" s="3" t="s">
        <v>13</v>
      </c>
      <c r="D14" s="3"/>
      <c r="E14" s="6"/>
    </row>
    <row r="15" spans="1:5" ht="18.75">
      <c r="A15" s="7" t="s">
        <v>14</v>
      </c>
      <c r="B15" s="11" t="s">
        <v>47</v>
      </c>
      <c r="C15" s="3" t="s">
        <v>15</v>
      </c>
      <c r="D15" s="3"/>
      <c r="E15" s="6"/>
    </row>
    <row r="16" spans="1:5" ht="18.75">
      <c r="A16" s="7" t="s">
        <v>16</v>
      </c>
      <c r="B16" s="4"/>
      <c r="C16" s="3" t="s">
        <v>17</v>
      </c>
      <c r="D16" s="3"/>
      <c r="E16" s="6"/>
    </row>
    <row r="17" spans="1:5" ht="18.75">
      <c r="A17" s="2" t="s">
        <v>22</v>
      </c>
      <c r="B17" s="5" t="s">
        <v>23</v>
      </c>
      <c r="C17" s="3"/>
      <c r="D17" s="3"/>
      <c r="E17" s="6"/>
    </row>
    <row r="18" spans="1:5" ht="19.5">
      <c r="A18" s="7" t="s">
        <v>6</v>
      </c>
      <c r="B18" s="4"/>
      <c r="C18" s="3" t="s">
        <v>7</v>
      </c>
      <c r="D18" s="3"/>
      <c r="E18" s="6"/>
    </row>
    <row r="19" spans="1:5" ht="19.5">
      <c r="A19" s="7" t="s">
        <v>8</v>
      </c>
      <c r="B19" s="4"/>
      <c r="C19" s="3" t="s">
        <v>7</v>
      </c>
      <c r="D19" s="3"/>
      <c r="E19" s="6"/>
    </row>
    <row r="20" spans="1:5" ht="18.75">
      <c r="A20" s="7" t="s">
        <v>9</v>
      </c>
      <c r="B20" s="4"/>
      <c r="C20" s="3" t="s">
        <v>10</v>
      </c>
      <c r="D20" s="3"/>
      <c r="E20" s="6"/>
    </row>
    <row r="21" spans="1:5" ht="18.75">
      <c r="A21" s="7" t="s">
        <v>11</v>
      </c>
      <c r="B21" s="4"/>
      <c r="C21" s="3" t="s">
        <v>10</v>
      </c>
      <c r="D21" s="3"/>
      <c r="E21" s="6"/>
    </row>
    <row r="22" spans="1:5" ht="18.75">
      <c r="A22" s="7" t="s">
        <v>12</v>
      </c>
      <c r="B22" s="4"/>
      <c r="C22" s="3" t="s">
        <v>13</v>
      </c>
      <c r="D22" s="3"/>
      <c r="E22" s="6"/>
    </row>
    <row r="23" spans="1:5" ht="18.75">
      <c r="A23" s="7" t="s">
        <v>14</v>
      </c>
      <c r="B23" s="4"/>
      <c r="C23" s="3" t="s">
        <v>15</v>
      </c>
      <c r="D23" s="3"/>
      <c r="E23" s="6"/>
    </row>
    <row r="24" spans="1:5" ht="18.75">
      <c r="A24" s="7" t="s">
        <v>16</v>
      </c>
      <c r="B24" s="4"/>
      <c r="C24" s="3" t="s">
        <v>17</v>
      </c>
      <c r="D24" s="3"/>
      <c r="E24" s="6"/>
    </row>
    <row r="25" spans="1:5" ht="18.75">
      <c r="A25" s="2" t="s">
        <v>24</v>
      </c>
      <c r="B25" s="5" t="s">
        <v>25</v>
      </c>
      <c r="C25" s="3"/>
      <c r="D25" s="3"/>
      <c r="E25" s="6"/>
    </row>
    <row r="26" spans="1:5" ht="19.5">
      <c r="A26" s="7" t="s">
        <v>6</v>
      </c>
      <c r="B26" s="4"/>
      <c r="C26" s="3" t="s">
        <v>7</v>
      </c>
      <c r="D26" s="3"/>
      <c r="E26" s="6"/>
    </row>
    <row r="27" spans="1:5" ht="19.5">
      <c r="A27" s="7" t="s">
        <v>8</v>
      </c>
      <c r="B27" s="4"/>
      <c r="C27" s="3" t="s">
        <v>7</v>
      </c>
      <c r="D27" s="3"/>
      <c r="E27" s="6"/>
    </row>
    <row r="28" spans="1:5" ht="18.75">
      <c r="A28" s="7" t="s">
        <v>9</v>
      </c>
      <c r="B28" s="4"/>
      <c r="C28" s="3" t="s">
        <v>10</v>
      </c>
      <c r="D28" s="3"/>
      <c r="E28" s="6"/>
    </row>
    <row r="29" spans="1:5" ht="18.75">
      <c r="A29" s="7" t="s">
        <v>11</v>
      </c>
      <c r="B29" s="4"/>
      <c r="C29" s="3" t="s">
        <v>10</v>
      </c>
      <c r="D29" s="3"/>
      <c r="E29" s="6"/>
    </row>
    <row r="30" spans="1:5" ht="18.75">
      <c r="A30" s="7" t="s">
        <v>12</v>
      </c>
      <c r="B30" s="4"/>
      <c r="C30" s="3" t="s">
        <v>13</v>
      </c>
      <c r="D30" s="3"/>
      <c r="E30" s="6"/>
    </row>
    <row r="31" spans="1:5" ht="18.75">
      <c r="A31" s="7" t="s">
        <v>14</v>
      </c>
      <c r="B31" s="4"/>
      <c r="C31" s="3" t="s">
        <v>15</v>
      </c>
      <c r="D31" s="3"/>
      <c r="E31" s="6"/>
    </row>
    <row r="32" spans="1:5" ht="18.75">
      <c r="A32" s="7" t="s">
        <v>16</v>
      </c>
      <c r="B32" s="4"/>
      <c r="C32" s="3" t="s">
        <v>17</v>
      </c>
      <c r="D32" s="3"/>
      <c r="E32" s="6"/>
    </row>
    <row r="33" spans="1:5" ht="18.75">
      <c r="A33" s="2" t="s">
        <v>26</v>
      </c>
      <c r="B33" s="5" t="s">
        <v>27</v>
      </c>
      <c r="C33" s="3"/>
      <c r="D33" s="3"/>
      <c r="E33" s="6"/>
    </row>
    <row r="34" spans="1:5" ht="19.5">
      <c r="A34" s="7" t="s">
        <v>6</v>
      </c>
      <c r="B34" s="4"/>
      <c r="C34" s="3" t="s">
        <v>7</v>
      </c>
      <c r="D34" s="3"/>
      <c r="E34" s="6"/>
    </row>
    <row r="35" spans="1:5" ht="19.5">
      <c r="A35" s="7" t="s">
        <v>8</v>
      </c>
      <c r="B35" s="4"/>
      <c r="C35" s="3" t="s">
        <v>7</v>
      </c>
      <c r="D35" s="3"/>
      <c r="E35" s="6"/>
    </row>
    <row r="36" spans="1:5" ht="18.75">
      <c r="A36" s="7" t="s">
        <v>9</v>
      </c>
      <c r="B36" s="4"/>
      <c r="C36" s="3" t="s">
        <v>10</v>
      </c>
      <c r="D36" s="3"/>
      <c r="E36" s="6"/>
    </row>
    <row r="37" spans="1:5" ht="18.75">
      <c r="A37" s="7" t="s">
        <v>11</v>
      </c>
      <c r="B37" s="4"/>
      <c r="C37" s="3" t="s">
        <v>10</v>
      </c>
      <c r="D37" s="3"/>
      <c r="E37" s="6"/>
    </row>
    <row r="38" spans="1:5" ht="18.75">
      <c r="A38" s="7" t="s">
        <v>12</v>
      </c>
      <c r="B38" s="4"/>
      <c r="C38" s="3" t="s">
        <v>13</v>
      </c>
      <c r="D38" s="3"/>
      <c r="E38" s="6"/>
    </row>
    <row r="39" spans="1:5" ht="18.75">
      <c r="A39" s="7" t="s">
        <v>14</v>
      </c>
      <c r="B39" s="4"/>
      <c r="C39" s="3" t="s">
        <v>15</v>
      </c>
      <c r="D39" s="3"/>
      <c r="E39" s="6"/>
    </row>
    <row r="40" spans="1:5" ht="18.75">
      <c r="A40" s="7" t="s">
        <v>16</v>
      </c>
      <c r="B40" s="4"/>
      <c r="C40" s="3" t="s">
        <v>17</v>
      </c>
      <c r="D40" s="3"/>
      <c r="E40" s="6"/>
    </row>
    <row r="41" spans="1:5" ht="18.75">
      <c r="A41" s="2" t="s">
        <v>28</v>
      </c>
      <c r="B41" s="5" t="s">
        <v>29</v>
      </c>
      <c r="C41" s="3"/>
      <c r="D41" s="3"/>
      <c r="E41" s="6"/>
    </row>
    <row r="42" spans="1:5" ht="19.5">
      <c r="A42" s="7" t="s">
        <v>6</v>
      </c>
      <c r="B42" s="4"/>
      <c r="C42" s="3" t="s">
        <v>7</v>
      </c>
      <c r="D42" s="3"/>
      <c r="E42" s="6"/>
    </row>
    <row r="43" spans="1:5" ht="19.5">
      <c r="A43" s="7" t="s">
        <v>8</v>
      </c>
      <c r="B43" s="4"/>
      <c r="C43" s="3" t="s">
        <v>7</v>
      </c>
      <c r="D43" s="3"/>
      <c r="E43" s="6"/>
    </row>
    <row r="44" spans="1:5" ht="18.75">
      <c r="A44" s="7" t="s">
        <v>9</v>
      </c>
      <c r="B44" s="4"/>
      <c r="C44" s="3" t="s">
        <v>10</v>
      </c>
      <c r="D44" s="3"/>
      <c r="E44" s="6"/>
    </row>
    <row r="45" spans="1:5" ht="18.75">
      <c r="A45" s="7" t="s">
        <v>11</v>
      </c>
      <c r="B45" s="4"/>
      <c r="C45" s="3" t="s">
        <v>10</v>
      </c>
      <c r="D45" s="3"/>
      <c r="E45" s="6"/>
    </row>
    <row r="46" spans="1:5" ht="18.75">
      <c r="A46" s="7" t="s">
        <v>12</v>
      </c>
      <c r="B46" s="4"/>
      <c r="C46" s="3" t="s">
        <v>13</v>
      </c>
      <c r="D46" s="3"/>
      <c r="E46" s="6"/>
    </row>
    <row r="47" spans="1:5" ht="18.75">
      <c r="A47" s="7" t="s">
        <v>14</v>
      </c>
      <c r="B47" s="4"/>
      <c r="C47" s="3" t="s">
        <v>15</v>
      </c>
      <c r="D47" s="3"/>
      <c r="E47" s="6"/>
    </row>
    <row r="48" spans="1:5" ht="18.75">
      <c r="A48" s="7" t="s">
        <v>16</v>
      </c>
      <c r="B48" s="4"/>
      <c r="C48" s="3" t="s">
        <v>17</v>
      </c>
      <c r="D48" s="3"/>
      <c r="E48" s="6"/>
    </row>
    <row r="49" spans="1:5" ht="18.75">
      <c r="A49" s="2" t="s">
        <v>30</v>
      </c>
      <c r="B49" s="5" t="s">
        <v>31</v>
      </c>
      <c r="C49" s="3"/>
      <c r="D49" s="4"/>
      <c r="E49" s="4"/>
    </row>
    <row r="50" spans="1:5" ht="19.5">
      <c r="A50" s="7" t="s">
        <v>6</v>
      </c>
      <c r="B50" s="4"/>
      <c r="C50" s="3" t="s">
        <v>7</v>
      </c>
      <c r="D50" s="4"/>
      <c r="E50" s="4"/>
    </row>
    <row r="51" spans="1:5" ht="19.5">
      <c r="A51" s="7" t="s">
        <v>8</v>
      </c>
      <c r="B51" s="4"/>
      <c r="C51" s="3" t="s">
        <v>7</v>
      </c>
      <c r="D51" s="4"/>
      <c r="E51" s="4"/>
    </row>
    <row r="52" spans="1:5" ht="18.75">
      <c r="A52" s="7" t="s">
        <v>9</v>
      </c>
      <c r="B52" s="4"/>
      <c r="C52" s="3" t="s">
        <v>10</v>
      </c>
      <c r="D52" s="4"/>
      <c r="E52" s="4"/>
    </row>
    <row r="53" spans="1:5" ht="18.75">
      <c r="A53" s="7" t="s">
        <v>11</v>
      </c>
      <c r="B53" s="4"/>
      <c r="C53" s="3" t="s">
        <v>10</v>
      </c>
      <c r="D53" s="4"/>
      <c r="E53" s="4"/>
    </row>
    <row r="54" spans="1:5" ht="18.75">
      <c r="A54" s="7" t="s">
        <v>12</v>
      </c>
      <c r="B54" s="4"/>
      <c r="C54" s="3" t="s">
        <v>13</v>
      </c>
      <c r="D54" s="4"/>
      <c r="E54" s="4"/>
    </row>
    <row r="55" spans="1:5" ht="18.75">
      <c r="A55" s="7" t="s">
        <v>14</v>
      </c>
      <c r="B55" s="4"/>
      <c r="C55" s="3" t="s">
        <v>15</v>
      </c>
      <c r="D55" s="4"/>
      <c r="E55" s="4"/>
    </row>
    <row r="56" spans="1:5" ht="18.75">
      <c r="A56" s="7" t="s">
        <v>16</v>
      </c>
      <c r="B56" s="4"/>
      <c r="C56" s="3" t="s">
        <v>17</v>
      </c>
      <c r="D56" s="4"/>
      <c r="E56" s="4"/>
    </row>
    <row r="57" spans="1:5" ht="18.75">
      <c r="A57" s="2" t="s">
        <v>32</v>
      </c>
      <c r="B57" s="5" t="s">
        <v>33</v>
      </c>
      <c r="C57" s="3"/>
      <c r="D57" s="4"/>
      <c r="E57" s="4"/>
    </row>
    <row r="58" spans="1:5" ht="19.5">
      <c r="A58" s="7" t="s">
        <v>6</v>
      </c>
      <c r="B58" s="4"/>
      <c r="C58" s="3" t="s">
        <v>7</v>
      </c>
      <c r="D58" s="4"/>
      <c r="E58" s="4"/>
    </row>
    <row r="59" spans="1:5" ht="19.5">
      <c r="A59" s="7" t="s">
        <v>8</v>
      </c>
      <c r="B59" s="4"/>
      <c r="C59" s="3" t="s">
        <v>7</v>
      </c>
      <c r="D59" s="4"/>
      <c r="E59" s="4"/>
    </row>
    <row r="60" spans="1:5" ht="18.75">
      <c r="A60" s="7" t="s">
        <v>9</v>
      </c>
      <c r="B60" s="4"/>
      <c r="C60" s="3" t="s">
        <v>10</v>
      </c>
      <c r="D60" s="4"/>
      <c r="E60" s="4"/>
    </row>
    <row r="61" spans="1:5" ht="18.75">
      <c r="A61" s="7" t="s">
        <v>11</v>
      </c>
      <c r="B61" s="4"/>
      <c r="C61" s="3" t="s">
        <v>10</v>
      </c>
      <c r="D61" s="4"/>
      <c r="E61" s="4"/>
    </row>
    <row r="62" spans="1:5" ht="18.75">
      <c r="A62" s="7" t="s">
        <v>12</v>
      </c>
      <c r="B62" s="4"/>
      <c r="C62" s="3" t="s">
        <v>13</v>
      </c>
      <c r="D62" s="4"/>
      <c r="E62" s="4"/>
    </row>
    <row r="63" spans="1:5" ht="18.75">
      <c r="A63" s="7" t="s">
        <v>14</v>
      </c>
      <c r="B63" s="4"/>
      <c r="C63" s="3" t="s">
        <v>15</v>
      </c>
      <c r="D63" s="4"/>
      <c r="E63" s="4"/>
    </row>
    <row r="64" spans="1:5" ht="18.75">
      <c r="A64" s="7" t="s">
        <v>16</v>
      </c>
      <c r="B64" s="4"/>
      <c r="C64" s="3" t="s">
        <v>17</v>
      </c>
      <c r="D64" s="4"/>
      <c r="E64" s="4"/>
    </row>
    <row r="65" spans="1:5" ht="18.75">
      <c r="A65" s="2" t="s">
        <v>34</v>
      </c>
      <c r="B65" s="5" t="s">
        <v>35</v>
      </c>
      <c r="C65" s="3"/>
      <c r="D65" s="4"/>
      <c r="E65" s="4"/>
    </row>
    <row r="66" spans="1:5" ht="19.5">
      <c r="A66" s="7" t="s">
        <v>6</v>
      </c>
      <c r="B66" s="4"/>
      <c r="C66" s="3" t="s">
        <v>7</v>
      </c>
      <c r="D66" s="4"/>
      <c r="E66" s="4"/>
    </row>
    <row r="67" spans="1:5" ht="19.5">
      <c r="A67" s="7" t="s">
        <v>8</v>
      </c>
      <c r="B67" s="4"/>
      <c r="C67" s="3" t="s">
        <v>7</v>
      </c>
      <c r="D67" s="4"/>
      <c r="E67" s="4"/>
    </row>
    <row r="68" spans="1:5" ht="18.75">
      <c r="A68" s="7" t="s">
        <v>9</v>
      </c>
      <c r="B68" s="4"/>
      <c r="C68" s="3" t="s">
        <v>10</v>
      </c>
      <c r="D68" s="4"/>
      <c r="E68" s="4"/>
    </row>
    <row r="69" spans="1:5" ht="18.75">
      <c r="A69" s="7" t="s">
        <v>11</v>
      </c>
      <c r="B69" s="4"/>
      <c r="C69" s="3" t="s">
        <v>10</v>
      </c>
      <c r="D69" s="4"/>
      <c r="E69" s="4"/>
    </row>
    <row r="70" spans="1:5" ht="18.75">
      <c r="A70" s="7" t="s">
        <v>12</v>
      </c>
      <c r="B70" s="4"/>
      <c r="C70" s="3" t="s">
        <v>13</v>
      </c>
      <c r="D70" s="4"/>
      <c r="E70" s="4"/>
    </row>
    <row r="71" spans="1:5" ht="18.75">
      <c r="A71" s="7" t="s">
        <v>14</v>
      </c>
      <c r="B71" s="4"/>
      <c r="C71" s="3" t="s">
        <v>15</v>
      </c>
      <c r="D71" s="4"/>
      <c r="E71" s="4"/>
    </row>
    <row r="72" spans="1:5" ht="18.75">
      <c r="A72" s="7" t="s">
        <v>16</v>
      </c>
      <c r="B72" s="4"/>
      <c r="C72" s="3" t="s">
        <v>17</v>
      </c>
      <c r="D72" s="4"/>
      <c r="E72" s="4"/>
    </row>
    <row r="73" spans="1:5" ht="18.75">
      <c r="A73" s="2" t="s">
        <v>36</v>
      </c>
      <c r="B73" s="5" t="s">
        <v>37</v>
      </c>
      <c r="C73" s="3"/>
      <c r="D73" s="4"/>
      <c r="E73" s="4"/>
    </row>
    <row r="74" spans="1:5" ht="19.5">
      <c r="A74" s="7" t="s">
        <v>6</v>
      </c>
      <c r="B74" s="4"/>
      <c r="C74" s="3" t="s">
        <v>7</v>
      </c>
      <c r="D74" s="4"/>
      <c r="E74" s="4"/>
    </row>
    <row r="75" spans="1:5" ht="19.5">
      <c r="A75" s="7" t="s">
        <v>8</v>
      </c>
      <c r="B75" s="4"/>
      <c r="C75" s="3" t="s">
        <v>7</v>
      </c>
      <c r="D75" s="4"/>
      <c r="E75" s="4"/>
    </row>
    <row r="76" spans="1:5" ht="18.75">
      <c r="A76" s="7" t="s">
        <v>9</v>
      </c>
      <c r="B76" s="4"/>
      <c r="C76" s="3" t="s">
        <v>10</v>
      </c>
      <c r="D76" s="4"/>
      <c r="E76" s="4"/>
    </row>
    <row r="77" spans="1:5" ht="18.75">
      <c r="A77" s="7" t="s">
        <v>11</v>
      </c>
      <c r="B77" s="4"/>
      <c r="C77" s="3" t="s">
        <v>10</v>
      </c>
      <c r="D77" s="4"/>
      <c r="E77" s="4"/>
    </row>
    <row r="78" spans="1:5" ht="18.75">
      <c r="A78" s="7" t="s">
        <v>12</v>
      </c>
      <c r="B78" s="4"/>
      <c r="C78" s="3" t="s">
        <v>13</v>
      </c>
      <c r="D78" s="4"/>
      <c r="E78" s="4"/>
    </row>
    <row r="79" spans="1:5" ht="18.75">
      <c r="A79" s="7" t="s">
        <v>14</v>
      </c>
      <c r="B79" s="4"/>
      <c r="C79" s="3" t="s">
        <v>15</v>
      </c>
      <c r="D79" s="4"/>
      <c r="E79" s="4"/>
    </row>
    <row r="80" spans="1:5" ht="18.75">
      <c r="A80" s="7" t="s">
        <v>16</v>
      </c>
      <c r="B80" s="4"/>
      <c r="C80" s="3" t="s">
        <v>17</v>
      </c>
      <c r="D80" s="4"/>
      <c r="E80" s="4"/>
    </row>
  </sheetData>
  <sheetProtection/>
  <mergeCells count="2">
    <mergeCell ref="A1:E2"/>
    <mergeCell ref="B9:E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8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Mobile:0905995488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 Hong An</dc:creator>
  <cp:keywords/>
  <dc:description/>
  <cp:lastModifiedBy>Tran Hong An</cp:lastModifiedBy>
  <cp:lastPrinted>2017-05-04T04:28:52Z</cp:lastPrinted>
  <dcterms:created xsi:type="dcterms:W3CDTF">2016-03-03T07:21:25Z</dcterms:created>
  <dcterms:modified xsi:type="dcterms:W3CDTF">2017-05-05T10:13:05Z</dcterms:modified>
  <cp:category/>
  <cp:version/>
  <cp:contentType/>
  <cp:contentStatus/>
</cp:coreProperties>
</file>